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rlandofoodsales-my.sharepoint.com/personal/joe_orlandofoods_com/Documents/Desktop/ORLANDO FOOD SALES/BRANDS/OILITALIA/"/>
    </mc:Choice>
  </mc:AlternateContent>
  <xr:revisionPtr revIDLastSave="14" documentId="8_{A14356AA-1317-4378-A587-74D40BB30743}" xr6:coauthVersionLast="47" xr6:coauthVersionMax="47" xr10:uidLastSave="{B213224D-F997-4FC1-A380-5ED3AC2B503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Sheet1!$G$91:$X$142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1" i="1" l="1"/>
  <c r="K139" i="1"/>
  <c r="I131" i="1"/>
  <c r="I126" i="1"/>
  <c r="I117" i="1"/>
  <c r="I113" i="1"/>
  <c r="I110" i="1"/>
  <c r="I109" i="1"/>
  <c r="K108" i="1"/>
  <c r="V109" i="1" s="1"/>
  <c r="I108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I107" i="1"/>
  <c r="H105" i="1"/>
  <c r="I103" i="1"/>
  <c r="I102" i="1"/>
  <c r="K101" i="1"/>
  <c r="U102" i="1" s="1"/>
  <c r="I101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I100" i="1"/>
  <c r="O95" i="1"/>
  <c r="J95" i="1"/>
  <c r="O94" i="1"/>
  <c r="J94" i="1"/>
  <c r="I92" i="1"/>
  <c r="D33" i="1"/>
  <c r="D24" i="1"/>
  <c r="I119" i="1" l="1"/>
  <c r="R109" i="1"/>
  <c r="K109" i="1"/>
  <c r="O109" i="1"/>
  <c r="L109" i="1"/>
  <c r="P109" i="1"/>
  <c r="I134" i="1"/>
  <c r="S109" i="1"/>
  <c r="T109" i="1"/>
  <c r="I115" i="1"/>
  <c r="O102" i="1"/>
  <c r="I129" i="1"/>
  <c r="V102" i="1"/>
  <c r="N102" i="1"/>
  <c r="P102" i="1"/>
  <c r="Q109" i="1"/>
  <c r="R102" i="1"/>
  <c r="K102" i="1"/>
  <c r="S102" i="1"/>
  <c r="L102" i="1"/>
  <c r="T102" i="1"/>
  <c r="M109" i="1"/>
  <c r="U109" i="1"/>
  <c r="Q102" i="1"/>
  <c r="M102" i="1"/>
  <c r="N109" i="1"/>
  <c r="I122" i="1" l="1"/>
  <c r="K110" i="1"/>
  <c r="I133" i="1" s="1"/>
  <c r="K103" i="1"/>
  <c r="I128" i="1" s="1"/>
  <c r="S139" i="1" l="1"/>
  <c r="S141" i="1" s="1"/>
</calcChain>
</file>

<file path=xl/sharedStrings.xml><?xml version="1.0" encoding="utf-8"?>
<sst xmlns="http://schemas.openxmlformats.org/spreadsheetml/2006/main" count="73" uniqueCount="51">
  <si>
    <t>FRY-LIFE ANALYSIS</t>
  </si>
  <si>
    <t>Answer the 13 questions below (all 13 MUST be answered).  After completing, select "Print Preview" or "Print" from the File Toolbar.</t>
  </si>
  <si>
    <t>OPERATOR INFORMATION</t>
  </si>
  <si>
    <t>What is the Operator Account Name:</t>
  </si>
  <si>
    <t>What is the Capacity of each fry kettle in LBS:</t>
  </si>
  <si>
    <t>How many fry kettles does each unit have?</t>
  </si>
  <si>
    <t>How many units does this Operator have?</t>
  </si>
  <si>
    <t>COMPETITIVE INFORMATION</t>
  </si>
  <si>
    <t>Who is the Competitor?</t>
  </si>
  <si>
    <t>What is the competitive Brand?</t>
  </si>
  <si>
    <t>What is the Competitions Case Price?</t>
  </si>
  <si>
    <t>What is the competitions current fry-life (in days)?</t>
  </si>
  <si>
    <t>How many LBS are in each case of the competition's case in Question 7?</t>
  </si>
  <si>
    <t>OFS INFORMATION</t>
  </si>
  <si>
    <t>What OFS Brand is being presented?</t>
  </si>
  <si>
    <t>Frienn</t>
  </si>
  <si>
    <t>What is the case price for the OFS Brand?</t>
  </si>
  <si>
    <t>What is the estimated fry-life of the OFS Brand?</t>
  </si>
  <si>
    <t>How many LBS are in each case of the OFS item?</t>
  </si>
  <si>
    <t>Days/Month</t>
  </si>
  <si>
    <t>Prepared Especially for…</t>
  </si>
  <si>
    <t>Analysis Based Upon:</t>
  </si>
  <si>
    <t>Case Price</t>
  </si>
  <si>
    <t>40.48 Lbs per Case</t>
  </si>
  <si>
    <t>Days of Fry-Life</t>
  </si>
  <si>
    <t>35 Lbs per Case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</si>
  <si>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</si>
  <si>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</si>
  <si>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</si>
  <si>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</si>
  <si>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</si>
  <si>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</si>
  <si>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</si>
  <si>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</si>
  <si>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</si>
  <si>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</si>
  <si>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</si>
  <si>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</si>
  <si>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Shortening Changes per Fryer per Month</t>
  </si>
  <si>
    <t>Cost per Day</t>
  </si>
  <si>
    <t>Cost per Month</t>
  </si>
  <si>
    <t>Annual Shortening Cost</t>
  </si>
  <si>
    <t>Annual Changes (per fryer)</t>
  </si>
  <si>
    <t>LESS CHANGES!</t>
  </si>
  <si>
    <t>Annual Unit Cost</t>
  </si>
  <si>
    <t>Annual Unit Savings to</t>
  </si>
  <si>
    <t>Annual Chain Savings to</t>
  </si>
  <si>
    <t xml:space="preserve">* Annual Chain Savings is based on ALL locations maintaining the same number of fryers and oil changes </t>
  </si>
  <si>
    <t xml:space="preserve">Canola </t>
  </si>
  <si>
    <t xml:space="preserve">Shamrock </t>
  </si>
  <si>
    <t xml:space="preserve">Trio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</si>
</sst>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4">
    <font>
      <sz val="11"/>
      <color theme="1"/>
      <name val="Calibri"/>
      <charset val="134"/>
      <scheme val="minor"/>
    </font>
    <font>
      <b/>
      <sz val="22"/>
      <color rgb="FF3399F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4"/>
      <color rgb="FFFFDD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4.9989318521683403E-2"/>
      <name val="Calibri"/>
      <family val="2"/>
      <scheme val="minor"/>
    </font>
    <font>
      <b/>
      <sz val="20"/>
      <color theme="1" tint="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C31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3" borderId="0" xfId="0" applyFill="1"/>
    <xf numFmtId="0" fontId="9" fillId="3" borderId="0" xfId="0" applyFont="1" applyFill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5" fillId="0" borderId="0" xfId="0" applyFont="1"/>
    <xf numFmtId="165" fontId="1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right"/>
    </xf>
    <xf numFmtId="1" fontId="17" fillId="0" borderId="0" xfId="0" applyNumberFormat="1" applyFont="1"/>
    <xf numFmtId="0" fontId="17" fillId="0" borderId="0" xfId="0" applyFont="1"/>
    <xf numFmtId="1" fontId="18" fillId="0" borderId="0" xfId="0" applyNumberFormat="1" applyFont="1"/>
    <xf numFmtId="0" fontId="18" fillId="0" borderId="0" xfId="0" applyFont="1"/>
    <xf numFmtId="9" fontId="19" fillId="0" borderId="0" xfId="0" applyNumberFormat="1" applyFont="1"/>
    <xf numFmtId="0" fontId="19" fillId="0" borderId="0" xfId="0" applyFont="1"/>
    <xf numFmtId="165" fontId="17" fillId="0" borderId="0" xfId="0" applyNumberFormat="1" applyFont="1"/>
    <xf numFmtId="165" fontId="0" fillId="0" borderId="0" xfId="0" applyNumberFormat="1"/>
    <xf numFmtId="165" fontId="0" fillId="3" borderId="0" xfId="0" applyNumberFormat="1" applyFill="1"/>
    <xf numFmtId="165" fontId="18" fillId="0" borderId="0" xfId="0" applyNumberFormat="1" applyFont="1"/>
    <xf numFmtId="0" fontId="23" fillId="3" borderId="0" xfId="0" applyFont="1" applyFill="1"/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D00"/>
      <color rgb="FF005533"/>
      <color rgb="FF8C3130"/>
      <color rgb="FF33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91958420451706E-2"/>
          <c:y val="8.3217155995035499E-2"/>
          <c:w val="0.89930793133616904"/>
          <c:h val="0.70757940141203302"/>
        </c:manualLayout>
      </c:layout>
      <c:lineChart>
        <c:grouping val="standard"/>
        <c:varyColors val="0"/>
        <c:ser>
          <c:idx val="0"/>
          <c:order val="0"/>
          <c:tx>
            <c:strRef>
              <c:f>Sheet1!$I$100</c:f>
              <c:strCache>
                <c:ptCount val="1"/>
                <c:pt idx="0">
                  <c:v>Frienn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Sheet1!$K$99:$V$99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Sheet1!$K$100:$V$100</c:f>
              <c:numCache>
                <c:formatCode>0.00</c:formatCode>
                <c:ptCount val="12"/>
                <c:pt idx="0">
                  <c:v>4.4285714285714288</c:v>
                </c:pt>
                <c:pt idx="1">
                  <c:v>4</c:v>
                </c:pt>
                <c:pt idx="2">
                  <c:v>4.4285714285714288</c:v>
                </c:pt>
                <c:pt idx="3">
                  <c:v>4.2857142857142856</c:v>
                </c:pt>
                <c:pt idx="4">
                  <c:v>4.4285714285714288</c:v>
                </c:pt>
                <c:pt idx="5">
                  <c:v>4.2857142857142856</c:v>
                </c:pt>
                <c:pt idx="6">
                  <c:v>4.4285714285714288</c:v>
                </c:pt>
                <c:pt idx="7">
                  <c:v>4.4285714285714288</c:v>
                </c:pt>
                <c:pt idx="8">
                  <c:v>4.2857142857142856</c:v>
                </c:pt>
                <c:pt idx="9">
                  <c:v>4.4285714285714288</c:v>
                </c:pt>
                <c:pt idx="10">
                  <c:v>4.2857142857142856</c:v>
                </c:pt>
                <c:pt idx="11">
                  <c:v>4.4285714285714288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1-4D39-8E7D-653E53E41C53}"/>
            </c:ext>
          </c:extLst>
        </c:ser>
        <c:ser>
          <c:idx val="1"/>
          <c:order val="1"/>
          <c:tx>
            <c:strRef>
              <c:f>Sheet1!$I$107</c:f>
              <c:strCache>
                <c:ptCount val="1"/>
                <c:pt idx="0">
                  <c:v>Shamrock 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Sheet1!$K$99:$V$99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Sheet1!$K$107:$V$107</c:f>
              <c:numCache>
                <c:formatCode>0.00</c:formatCode>
                <c:ptCount val="12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1-4D39-8E7D-653E53E4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4272"/>
        <c:axId val="92056192"/>
      </c:lineChart>
      <c:catAx>
        <c:axId val="9205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56192"/>
        <c:crosses val="autoZero"/>
        <c:auto val="1"/>
        <c:lblAlgn val="ctr"/>
        <c:lblOffset val="100"/>
        <c:noMultiLvlLbl val="0"/>
      </c:catAx>
      <c:valAx>
        <c:axId val="9205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54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97561368047402"/>
          <c:y val="0.90654825123603699"/>
          <c:w val="0.27337927238240001"/>
          <c:h val="9.3451820146737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Unit Shortening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7171296296296301"/>
          <c:w val="1"/>
          <c:h val="0.64049176144648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Sheet1!$I$100</c:f>
              <c:strCache>
                <c:ptCount val="1"/>
                <c:pt idx="0">
                  <c:v>Frienn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Sheet1!$K$99:$V$99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Sheet1!$K$102:$V$102</c:f>
              <c:numCache>
                <c:formatCode>"$"#,##0</c:formatCode>
                <c:ptCount val="12"/>
                <c:pt idx="0">
                  <c:v>350.08469791078488</c:v>
                </c:pt>
                <c:pt idx="1">
                  <c:v>316.20553359683799</c:v>
                </c:pt>
                <c:pt idx="2">
                  <c:v>350.08469791078488</c:v>
                </c:pt>
                <c:pt idx="3">
                  <c:v>338.79164313946927</c:v>
                </c:pt>
                <c:pt idx="4">
                  <c:v>350.08469791078488</c:v>
                </c:pt>
                <c:pt idx="5">
                  <c:v>338.79164313946927</c:v>
                </c:pt>
                <c:pt idx="6">
                  <c:v>350.08469791078488</c:v>
                </c:pt>
                <c:pt idx="7">
                  <c:v>350.08469791078488</c:v>
                </c:pt>
                <c:pt idx="8">
                  <c:v>338.79164313946927</c:v>
                </c:pt>
                <c:pt idx="9">
                  <c:v>350.08469791078488</c:v>
                </c:pt>
                <c:pt idx="10">
                  <c:v>338.79164313946927</c:v>
                </c:pt>
                <c:pt idx="11">
                  <c:v>350.08469791078488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0-4CCA-BF16-4C691C7A1BC1}"/>
            </c:ext>
          </c:extLst>
        </c:ser>
        <c:ser>
          <c:idx val="1"/>
          <c:order val="1"/>
          <c:tx>
            <c:strRef>
              <c:f>Sheet1!$I$107</c:f>
              <c:strCache>
                <c:ptCount val="1"/>
                <c:pt idx="0">
                  <c:v>Shamrock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Sheet1!$K$99:$V$99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Sheet1!$K$109:$V$109</c:f>
              <c:numCache>
                <c:formatCode>"$"#,##0</c:formatCode>
                <c:ptCount val="12"/>
                <c:pt idx="0">
                  <c:v>1081.6342857142859</c:v>
                </c:pt>
                <c:pt idx="1">
                  <c:v>976.96000000000015</c:v>
                </c:pt>
                <c:pt idx="2">
                  <c:v>1081.6342857142859</c:v>
                </c:pt>
                <c:pt idx="3">
                  <c:v>1046.7428571428572</c:v>
                </c:pt>
                <c:pt idx="4">
                  <c:v>1081.6342857142859</c:v>
                </c:pt>
                <c:pt idx="5">
                  <c:v>1046.7428571428572</c:v>
                </c:pt>
                <c:pt idx="6">
                  <c:v>1081.6342857142859</c:v>
                </c:pt>
                <c:pt idx="7">
                  <c:v>1081.6342857142859</c:v>
                </c:pt>
                <c:pt idx="8">
                  <c:v>1046.7428571428572</c:v>
                </c:pt>
                <c:pt idx="9">
                  <c:v>1081.6342857142859</c:v>
                </c:pt>
                <c:pt idx="10">
                  <c:v>1046.7428571428572</c:v>
                </c:pt>
                <c:pt idx="11">
                  <c:v>1081.6342857142859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0-4CCA-BF16-4C691C7A1B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30304"/>
        <c:axId val="100931840"/>
      </c:barChart>
      <c:catAx>
        <c:axId val="10093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31840"/>
        <c:crosses val="autoZero"/>
        <c:auto val="1"/>
        <c:lblAlgn val="ctr"/>
        <c:lblOffset val="100"/>
        <c:noMultiLvlLbl val="0"/>
      </c:catAx>
      <c:valAx>
        <c:axId val="1009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83018281311512"/>
          <c:y val="0.89099300400173398"/>
          <c:w val="0.20374203273864799"/>
          <c:h val="9.47110703370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2105025</xdr:colOff>
      <xdr:row>111</xdr:row>
      <xdr:rowOff>85725</xdr:rowOff>
    </xdr:from>
    <xdr:to>
      <xdr:col>22</xdr:col>
      <xdr:colOff>28575</xdr:colOff>
      <xdr:row>122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1485900</xdr:colOff>
      <xdr:row>124</xdr:row>
      <xdr:rowOff>47625</xdr:rowOff>
    </xdr:from>
    <xdr:to>
      <xdr:col>22</xdr:col>
      <xdr:colOff>66675</xdr:colOff>
      <xdr:row>137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2675284</xdr:colOff>
      <xdr:row>0</xdr:row>
      <xdr:rowOff>107670</xdr:rowOff>
    </xdr:from>
    <xdr:to>
      <xdr:col>4</xdr:col>
      <xdr:colOff>33131</xdr:colOff>
      <xdr:row>3</xdr:row>
      <xdr:rowOff>66259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24505" y="107315"/>
          <a:ext cx="4095115" cy="885825"/>
        </a:xfrm>
        <a:prstGeom prst="rect">
          <a:avLst/>
        </a:prstGeom>
        <a:gradFill flip="none" rotWithShape="1">
          <a:gsLst>
            <a:gs pos="24000">
              <a:srgbClr val="8C3130"/>
            </a:gs>
            <a:gs pos="100000">
              <a:schemeClr val="accent2">
                <a:lumMod val="95000"/>
                <a:lumOff val="5000"/>
              </a:schemeClr>
            </a:gs>
          </a:gsLst>
          <a:path path="circle">
            <a:fillToRect t="100000" r="100000"/>
          </a:path>
          <a:tileRect l="-100000" b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VE" sz="1100"/>
        </a:p>
      </xdr:txBody>
    </xdr:sp>
    <xdr:clientData/>
  </xdr:twoCellAnchor>
  <xdr:twoCellAnchor editAs="oneCell">
    <xdr:from>
      <xdr:col>2</xdr:col>
      <xdr:colOff>945192</xdr:colOff>
      <xdr:row>0</xdr:row>
      <xdr:rowOff>107674</xdr:rowOff>
    </xdr:from>
    <xdr:to>
      <xdr:col>2</xdr:col>
      <xdr:colOff>2686712</xdr:colOff>
      <xdr:row>3</xdr:row>
      <xdr:rowOff>60546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60" b="12664"/>
        <a:stretch>
          <a:fillRect/>
        </a:stretch>
      </xdr:blipFill>
      <xdr:spPr>
        <a:xfrm>
          <a:off x="1294130" y="107315"/>
          <a:ext cx="1730375" cy="885825"/>
        </a:xfrm>
        <a:prstGeom prst="rect">
          <a:avLst/>
        </a:prstGeom>
        <a:solidFill>
          <a:srgbClr val="8C3130"/>
        </a:solidFill>
      </xdr:spPr>
    </xdr:pic>
    <xdr:clientData/>
  </xdr:twoCellAnchor>
  <xdr:oneCellAnchor>
    <xdr:from>
      <xdr:col>2</xdr:col>
      <xdr:colOff>2965174</xdr:colOff>
      <xdr:row>1</xdr:row>
      <xdr:rowOff>157369</xdr:rowOff>
    </xdr:from>
    <xdr:ext cx="2366995" cy="43672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14065" y="340995"/>
          <a:ext cx="2367280" cy="436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VE" sz="2200" b="1">
              <a:solidFill>
                <a:schemeClr val="bg1"/>
              </a:solidFill>
              <a:latin typeface="+mn-lt"/>
            </a:rPr>
            <a:t>FRY-LIFE ANALYSIS</a:t>
          </a:r>
        </a:p>
      </xdr:txBody>
    </xdr:sp>
    <xdr:clientData/>
  </xdr:oneCellAnchor>
  <xdr:twoCellAnchor editAs="oneCell">
    <xdr:from>
      <xdr:col>8</xdr:col>
      <xdr:colOff>16746</xdr:colOff>
      <xdr:row>124</xdr:row>
      <xdr:rowOff>157498</xdr:rowOff>
    </xdr:from>
    <xdr:to>
      <xdr:col>8</xdr:col>
      <xdr:colOff>1045543</xdr:colOff>
      <xdr:row>127</xdr:row>
      <xdr:rowOff>77694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996" y="23855698"/>
          <a:ext cx="1036417" cy="472646"/>
        </a:xfrm>
        <a:prstGeom prst="rect">
          <a:avLst/>
        </a:prstGeom>
      </xdr:spPr>
    </xdr:pic>
    <xdr:clientData/>
  </xdr:twoCellAnchor>
  <xdr:twoCellAnchor editAs="oneCell">
    <xdr:from>
      <xdr:col>20</xdr:col>
      <xdr:colOff>88385</xdr:colOff>
      <xdr:row>92</xdr:row>
      <xdr:rowOff>10431</xdr:rowOff>
    </xdr:from>
    <xdr:to>
      <xdr:col>21</xdr:col>
      <xdr:colOff>590191</xdr:colOff>
      <xdr:row>95</xdr:row>
      <xdr:rowOff>172720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2565" y="17999710"/>
          <a:ext cx="1117600" cy="707390"/>
        </a:xfrm>
        <a:prstGeom prst="rect">
          <a:avLst/>
        </a:prstGeom>
      </xdr:spPr>
    </xdr:pic>
    <xdr:clientData/>
  </xdr:twoCellAnchor>
  <xdr:twoCellAnchor editAs="oneCell">
    <xdr:from>
      <xdr:col>8</xdr:col>
      <xdr:colOff>42395</xdr:colOff>
      <xdr:row>112</xdr:row>
      <xdr:rowOff>92878</xdr:rowOff>
    </xdr:from>
    <xdr:to>
      <xdr:col>8</xdr:col>
      <xdr:colOff>1089362</xdr:colOff>
      <xdr:row>114</xdr:row>
      <xdr:rowOff>194235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860" y="21457285"/>
          <a:ext cx="1056640" cy="469265"/>
        </a:xfrm>
        <a:prstGeom prst="rect">
          <a:avLst/>
        </a:prstGeom>
      </xdr:spPr>
    </xdr:pic>
    <xdr:clientData/>
  </xdr:twoCellAnchor>
  <xdr:twoCellAnchor editAs="oneCell">
    <xdr:from>
      <xdr:col>8</xdr:col>
      <xdr:colOff>6536</xdr:colOff>
      <xdr:row>97</xdr:row>
      <xdr:rowOff>130978</xdr:rowOff>
    </xdr:from>
    <xdr:to>
      <xdr:col>8</xdr:col>
      <xdr:colOff>1063028</xdr:colOff>
      <xdr:row>100</xdr:row>
      <xdr:rowOff>41835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3300" y="18933160"/>
          <a:ext cx="1056640" cy="4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CE142"/>
  <sheetViews>
    <sheetView showGridLines="0" tabSelected="1" topLeftCell="D103" zoomScaleNormal="100" workbookViewId="0">
      <selection activeCell="L96" sqref="L96"/>
    </sheetView>
  </sheetViews>
  <sheetFormatPr defaultColWidth="8.77734375" defaultRowHeight="14.4"/>
  <cols>
    <col min="1" max="1" width="2" customWidth="1"/>
    <col min="2" max="2" width="3" customWidth="1"/>
    <col min="3" max="3" width="62.44140625" customWidth="1"/>
    <col min="4" max="4" width="34" customWidth="1"/>
    <col min="7" max="7" width="2.5546875" customWidth="1"/>
    <col min="8" max="8" width="1.5546875" customWidth="1"/>
    <col min="9" max="9" width="23" customWidth="1"/>
    <col min="10" max="10" width="37.44140625" customWidth="1"/>
    <col min="11" max="11" width="10" customWidth="1"/>
    <col min="14" max="14" width="10" customWidth="1"/>
    <col min="23" max="23" width="1.44140625" customWidth="1"/>
    <col min="24" max="24" width="2.5546875" customWidth="1"/>
  </cols>
  <sheetData>
    <row r="1" spans="2:83">
      <c r="D1" s="48" t="s">
        <v>0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>
        <v>1</v>
      </c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</row>
    <row r="2" spans="2:83" ht="33" customHeight="1">
      <c r="D2" s="4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>
        <v>2</v>
      </c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</row>
    <row r="3" spans="2:83" ht="25.5" customHeight="1"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>
        <v>3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</row>
    <row r="4" spans="2:83" ht="25.5" customHeight="1">
      <c r="B4" s="1"/>
      <c r="C4" s="52" t="s">
        <v>1</v>
      </c>
      <c r="D4" s="52"/>
      <c r="E4" s="52"/>
      <c r="F4" s="52"/>
      <c r="G4" s="5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>
        <v>3.5</v>
      </c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</row>
    <row r="5" spans="2:83"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>
        <v>4</v>
      </c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</row>
    <row r="6" spans="2:83">
      <c r="B6" s="2" t="s">
        <v>2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v>5</v>
      </c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</row>
    <row r="7" spans="2:83">
      <c r="B7">
        <v>1</v>
      </c>
      <c r="C7" s="3" t="s">
        <v>3</v>
      </c>
      <c r="D7" s="4" t="s">
        <v>50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>
        <v>6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</row>
    <row r="8" spans="2:83">
      <c r="C8" s="3"/>
      <c r="D8" s="5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>
        <v>7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</row>
    <row r="9" spans="2:83">
      <c r="B9">
        <v>2</v>
      </c>
      <c r="C9" s="3" t="s">
        <v>4</v>
      </c>
      <c r="D9" s="6">
        <v>40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v>8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</row>
    <row r="10" spans="2:83">
      <c r="C10" s="3"/>
      <c r="D10" s="5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>
        <v>9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</row>
    <row r="11" spans="2:83">
      <c r="B11">
        <v>3</v>
      </c>
      <c r="C11" s="3" t="s">
        <v>5</v>
      </c>
      <c r="D11" s="4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>
        <v>10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2:83">
      <c r="C12" s="3"/>
      <c r="D12" s="5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>
        <v>11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</row>
    <row r="13" spans="2:83">
      <c r="B13">
        <v>4</v>
      </c>
      <c r="C13" s="3" t="s">
        <v>6</v>
      </c>
      <c r="D13" s="4">
        <v>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>
        <v>12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</row>
    <row r="14" spans="2:83">
      <c r="C14" s="3"/>
      <c r="D14" s="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>
        <v>13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</row>
    <row r="15" spans="2:83">
      <c r="B15" s="2" t="s">
        <v>7</v>
      </c>
      <c r="C15" s="3"/>
      <c r="D15" s="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>
        <v>14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</row>
    <row r="16" spans="2:83">
      <c r="B16">
        <v>5</v>
      </c>
      <c r="C16" s="3" t="s">
        <v>8</v>
      </c>
      <c r="D16" s="4" t="s">
        <v>48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>
        <v>15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</row>
    <row r="17" spans="2:83">
      <c r="C17" s="3"/>
      <c r="D17" s="5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16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2:83">
      <c r="B18">
        <v>6</v>
      </c>
      <c r="C18" s="3" t="s">
        <v>9</v>
      </c>
      <c r="D18" s="4" t="s">
        <v>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>
        <v>17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2:83">
      <c r="C19" s="3"/>
      <c r="D19" s="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>
        <v>18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2:83">
      <c r="B20">
        <v>7</v>
      </c>
      <c r="C20" s="3" t="s">
        <v>10</v>
      </c>
      <c r="D20" s="7">
        <v>30.53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>
        <v>19</v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</row>
    <row r="21" spans="2:83">
      <c r="C21" s="3"/>
      <c r="D21" s="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>
        <v>20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</row>
    <row r="22" spans="2:83">
      <c r="B22">
        <v>8</v>
      </c>
      <c r="C22" s="3" t="s">
        <v>11</v>
      </c>
      <c r="D22" s="4">
        <v>1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>
        <v>21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</row>
    <row r="23" spans="2:83">
      <c r="C23" s="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</row>
    <row r="24" spans="2:83" ht="28.5" customHeight="1">
      <c r="B24">
        <v>9</v>
      </c>
      <c r="C24" s="8" t="s">
        <v>12</v>
      </c>
      <c r="D24" s="4" t="str">
        <f>+IF(D22&lt;&gt;"","35lbs","")</f>
        <v>35lbs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</row>
    <row r="25" spans="2:83">
      <c r="C25" s="9"/>
    </row>
    <row r="26" spans="2:83" ht="27.75" customHeight="1">
      <c r="B26" s="10" t="s">
        <v>13</v>
      </c>
      <c r="C26" s="11"/>
      <c r="D26" s="5"/>
    </row>
    <row r="27" spans="2:83">
      <c r="B27">
        <v>10</v>
      </c>
      <c r="C27" s="3" t="s">
        <v>14</v>
      </c>
      <c r="D27" s="4" t="s">
        <v>15</v>
      </c>
    </row>
    <row r="28" spans="2:83">
      <c r="C28" s="3"/>
      <c r="D28" s="5"/>
    </row>
    <row r="29" spans="2:83">
      <c r="B29">
        <v>11</v>
      </c>
      <c r="C29" s="3" t="s">
        <v>16</v>
      </c>
      <c r="D29" s="7">
        <v>80</v>
      </c>
    </row>
    <row r="30" spans="2:83">
      <c r="C30" s="3"/>
      <c r="D30" s="5"/>
    </row>
    <row r="31" spans="2:83">
      <c r="B31">
        <v>12</v>
      </c>
      <c r="C31" s="3" t="s">
        <v>17</v>
      </c>
      <c r="D31" s="4">
        <v>7</v>
      </c>
    </row>
    <row r="32" spans="2:83">
      <c r="C32" s="3"/>
    </row>
    <row r="33" spans="2:4">
      <c r="B33">
        <v>13</v>
      </c>
      <c r="C33" s="3" t="s">
        <v>18</v>
      </c>
      <c r="D33" s="4" t="str">
        <f>+IF(D31&lt;&gt;"","40.48lbs","")</f>
        <v>40.48lbs</v>
      </c>
    </row>
    <row r="34" spans="2:4">
      <c r="C34" s="3"/>
    </row>
    <row r="35" spans="2:4">
      <c r="C35" s="3"/>
    </row>
    <row r="36" spans="2:4">
      <c r="C36" s="3"/>
    </row>
    <row r="37" spans="2:4">
      <c r="C37" s="3"/>
    </row>
    <row r="38" spans="2:4">
      <c r="C38" s="3"/>
    </row>
    <row r="39" spans="2:4">
      <c r="C39" s="3"/>
    </row>
    <row r="40" spans="2:4">
      <c r="C40" s="3"/>
    </row>
    <row r="41" spans="2:4">
      <c r="C41" s="3"/>
    </row>
    <row r="42" spans="2:4">
      <c r="C42" s="3"/>
    </row>
    <row r="43" spans="2:4">
      <c r="C43" s="3"/>
    </row>
    <row r="44" spans="2:4">
      <c r="C44" s="3"/>
    </row>
    <row r="45" spans="2:4">
      <c r="C45" s="3"/>
    </row>
    <row r="46" spans="2:4">
      <c r="C46" s="3"/>
    </row>
    <row r="47" spans="2:4">
      <c r="C47" s="3"/>
    </row>
    <row r="48" spans="2:4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24">
      <c r="C81" s="3"/>
    </row>
    <row r="82" spans="3:24">
      <c r="C82" s="3"/>
    </row>
    <row r="83" spans="3:24">
      <c r="C83" s="3"/>
    </row>
    <row r="84" spans="3:24">
      <c r="C84" s="3"/>
    </row>
    <row r="85" spans="3:24">
      <c r="C85" s="3"/>
    </row>
    <row r="86" spans="3:24">
      <c r="C86" s="3"/>
    </row>
    <row r="87" spans="3:24">
      <c r="C87" s="3"/>
    </row>
    <row r="88" spans="3:24">
      <c r="C88" s="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3:24">
      <c r="C89" s="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3:24">
      <c r="J90" s="16" t="s">
        <v>19</v>
      </c>
      <c r="K90" s="15">
        <v>31</v>
      </c>
      <c r="L90" s="15">
        <v>28</v>
      </c>
      <c r="M90" s="15">
        <v>31</v>
      </c>
      <c r="N90" s="15">
        <v>30</v>
      </c>
      <c r="O90" s="15">
        <v>31</v>
      </c>
      <c r="P90" s="15">
        <v>30</v>
      </c>
      <c r="Q90" s="15">
        <v>31</v>
      </c>
      <c r="R90" s="15">
        <v>31</v>
      </c>
      <c r="S90" s="15">
        <v>30</v>
      </c>
      <c r="T90" s="15">
        <v>31</v>
      </c>
      <c r="U90" s="15">
        <v>30</v>
      </c>
      <c r="V90" s="15">
        <v>31</v>
      </c>
      <c r="W90" s="15"/>
      <c r="X90" s="15"/>
    </row>
    <row r="91" spans="3:24">
      <c r="G91" s="53" t="s">
        <v>20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3:24" ht="29.25" customHeight="1">
      <c r="G92" s="13"/>
      <c r="H92" s="13"/>
      <c r="I92" s="54" t="str">
        <f>D7</f>
        <v xml:space="preserve">Trio </v>
      </c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13"/>
      <c r="X92" s="13"/>
    </row>
    <row r="93" spans="3:24">
      <c r="G93" s="13"/>
      <c r="X93" s="13"/>
    </row>
    <row r="94" spans="3:24">
      <c r="G94" s="13"/>
      <c r="I94" s="49" t="s">
        <v>21</v>
      </c>
      <c r="J94" s="17" t="str">
        <f>D27</f>
        <v>Frienn</v>
      </c>
      <c r="K94" s="18" t="s">
        <v>22</v>
      </c>
      <c r="L94" s="19">
        <v>80.75</v>
      </c>
      <c r="M94" s="20" t="s">
        <v>23</v>
      </c>
      <c r="N94" s="20"/>
      <c r="O94" s="20">
        <f>D31</f>
        <v>7</v>
      </c>
      <c r="P94" s="55" t="s">
        <v>24</v>
      </c>
      <c r="Q94" s="55"/>
      <c r="X94" s="13"/>
    </row>
    <row r="95" spans="3:24">
      <c r="G95" s="13"/>
      <c r="I95" s="49"/>
      <c r="J95" s="21" t="str">
        <f>D18</f>
        <v xml:space="preserve">Shamrock </v>
      </c>
      <c r="K95" s="22" t="s">
        <v>22</v>
      </c>
      <c r="L95" s="23">
        <v>30.59</v>
      </c>
      <c r="M95" t="s">
        <v>25</v>
      </c>
      <c r="O95">
        <f>D22</f>
        <v>1</v>
      </c>
      <c r="P95" s="56" t="s">
        <v>24</v>
      </c>
      <c r="Q95" s="56"/>
      <c r="X95" s="13"/>
    </row>
    <row r="96" spans="3:24">
      <c r="G96" s="13"/>
      <c r="X96" s="13"/>
    </row>
    <row r="97" spans="7:24" ht="6" customHeight="1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7:24">
      <c r="G98" s="13"/>
      <c r="X98" s="13"/>
    </row>
    <row r="99" spans="7:24" ht="15.75" customHeight="1">
      <c r="G99" s="13"/>
      <c r="K99" s="24" t="s">
        <v>26</v>
      </c>
      <c r="L99" s="24" t="s">
        <v>27</v>
      </c>
      <c r="M99" s="24" t="s">
        <v>28</v>
      </c>
      <c r="N99" s="24" t="s">
        <v>29</v>
      </c>
      <c r="O99" s="24" t="s">
        <v>30</v>
      </c>
      <c r="P99" s="24" t="s">
        <v>31</v>
      </c>
      <c r="Q99" s="24" t="s">
        <v>32</v>
      </c>
      <c r="R99" s="24" t="s">
        <v>33</v>
      </c>
      <c r="S99" s="24" t="s">
        <v>34</v>
      </c>
      <c r="T99" s="24" t="s">
        <v>35</v>
      </c>
      <c r="U99" s="24" t="s">
        <v>36</v>
      </c>
      <c r="V99" s="24" t="s">
        <v>37</v>
      </c>
      <c r="X99" s="13"/>
    </row>
    <row r="100" spans="7:24">
      <c r="G100" s="13"/>
      <c r="I100" s="25" t="str">
        <f>$D$27</f>
        <v>Frienn</v>
      </c>
      <c r="J100" t="s">
        <v>38</v>
      </c>
      <c r="K100" s="26">
        <f t="shared" ref="K100:V100" si="0">K90/$D$31</f>
        <v>4.4285714285714288</v>
      </c>
      <c r="L100" s="26">
        <f t="shared" si="0"/>
        <v>4</v>
      </c>
      <c r="M100" s="26">
        <f t="shared" si="0"/>
        <v>4.4285714285714288</v>
      </c>
      <c r="N100" s="26">
        <f t="shared" si="0"/>
        <v>4.2857142857142856</v>
      </c>
      <c r="O100" s="26">
        <f t="shared" si="0"/>
        <v>4.4285714285714288</v>
      </c>
      <c r="P100" s="26">
        <f t="shared" si="0"/>
        <v>4.2857142857142856</v>
      </c>
      <c r="Q100" s="26">
        <f t="shared" si="0"/>
        <v>4.4285714285714288</v>
      </c>
      <c r="R100" s="26">
        <f t="shared" si="0"/>
        <v>4.4285714285714288</v>
      </c>
      <c r="S100" s="26">
        <f t="shared" si="0"/>
        <v>4.2857142857142856</v>
      </c>
      <c r="T100" s="26">
        <f t="shared" si="0"/>
        <v>4.4285714285714288</v>
      </c>
      <c r="U100" s="26">
        <f t="shared" si="0"/>
        <v>4.2857142857142856</v>
      </c>
      <c r="V100" s="26">
        <f t="shared" si="0"/>
        <v>4.4285714285714288</v>
      </c>
      <c r="X100" s="13"/>
    </row>
    <row r="101" spans="7:24">
      <c r="G101" s="13"/>
      <c r="I101" s="25" t="str">
        <f t="shared" ref="I101:I103" si="1">$D$27</f>
        <v>Frienn</v>
      </c>
      <c r="J101" s="27" t="s">
        <v>39</v>
      </c>
      <c r="K101" s="28">
        <f>D9*D11*(D29/40.48)/D31</f>
        <v>11.293054771315642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38"/>
      <c r="X101" s="39"/>
    </row>
    <row r="102" spans="7:24">
      <c r="G102" s="13"/>
      <c r="I102" s="25" t="str">
        <f t="shared" si="1"/>
        <v>Frienn</v>
      </c>
      <c r="J102" t="s">
        <v>40</v>
      </c>
      <c r="K102" s="29">
        <f>$K$101*K90</f>
        <v>350.08469791078488</v>
      </c>
      <c r="L102" s="29">
        <f t="shared" ref="L102:V102" si="2">$K$101*L90</f>
        <v>316.20553359683799</v>
      </c>
      <c r="M102" s="29">
        <f t="shared" si="2"/>
        <v>350.08469791078488</v>
      </c>
      <c r="N102" s="29">
        <f t="shared" si="2"/>
        <v>338.79164313946927</v>
      </c>
      <c r="O102" s="29">
        <f t="shared" si="2"/>
        <v>350.08469791078488</v>
      </c>
      <c r="P102" s="29">
        <f t="shared" si="2"/>
        <v>338.79164313946927</v>
      </c>
      <c r="Q102" s="29">
        <f t="shared" si="2"/>
        <v>350.08469791078488</v>
      </c>
      <c r="R102" s="29">
        <f t="shared" si="2"/>
        <v>350.08469791078488</v>
      </c>
      <c r="S102" s="29">
        <f t="shared" si="2"/>
        <v>338.79164313946927</v>
      </c>
      <c r="T102" s="29">
        <f t="shared" si="2"/>
        <v>350.08469791078488</v>
      </c>
      <c r="U102" s="29">
        <f t="shared" si="2"/>
        <v>338.79164313946927</v>
      </c>
      <c r="V102" s="29">
        <f t="shared" si="2"/>
        <v>350.08469791078488</v>
      </c>
      <c r="W102" s="38"/>
      <c r="X102" s="39"/>
    </row>
    <row r="103" spans="7:24">
      <c r="G103" s="13"/>
      <c r="I103" s="25" t="str">
        <f t="shared" si="1"/>
        <v>Frienn</v>
      </c>
      <c r="J103" t="s">
        <v>41</v>
      </c>
      <c r="K103" s="28">
        <f>SUM(K102:V102)</f>
        <v>4121.9649915302089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38"/>
      <c r="X103" s="39"/>
    </row>
    <row r="104" spans="7:24" ht="6" customHeight="1">
      <c r="G104" s="13"/>
      <c r="H104" s="13"/>
      <c r="I104" s="30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7:24">
      <c r="G105" s="13"/>
      <c r="H105" s="47" t="str">
        <f>D16</f>
        <v xml:space="preserve">Canola </v>
      </c>
      <c r="I105" s="47"/>
      <c r="J105" s="51"/>
      <c r="X105" s="13"/>
    </row>
    <row r="106" spans="7:24">
      <c r="G106" s="13"/>
      <c r="H106" s="47"/>
      <c r="I106" s="47"/>
      <c r="J106" s="51"/>
      <c r="K106" s="24" t="s">
        <v>26</v>
      </c>
      <c r="L106" s="24" t="s">
        <v>27</v>
      </c>
      <c r="M106" s="24" t="s">
        <v>28</v>
      </c>
      <c r="N106" s="24" t="s">
        <v>29</v>
      </c>
      <c r="O106" s="24" t="s">
        <v>30</v>
      </c>
      <c r="P106" s="24" t="s">
        <v>31</v>
      </c>
      <c r="Q106" s="24" t="s">
        <v>32</v>
      </c>
      <c r="R106" s="24" t="s">
        <v>33</v>
      </c>
      <c r="S106" s="24" t="s">
        <v>34</v>
      </c>
      <c r="T106" s="24" t="s">
        <v>35</v>
      </c>
      <c r="U106" s="24" t="s">
        <v>36</v>
      </c>
      <c r="V106" s="24" t="s">
        <v>37</v>
      </c>
      <c r="X106" s="13"/>
    </row>
    <row r="107" spans="7:24">
      <c r="G107" s="13"/>
      <c r="I107" s="3" t="str">
        <f>$D$18</f>
        <v xml:space="preserve">Shamrock </v>
      </c>
      <c r="J107" t="s">
        <v>38</v>
      </c>
      <c r="K107" s="26">
        <f t="shared" ref="K107:V107" si="3">K90/$D$22</f>
        <v>31</v>
      </c>
      <c r="L107" s="26">
        <f t="shared" si="3"/>
        <v>28</v>
      </c>
      <c r="M107" s="26">
        <f t="shared" si="3"/>
        <v>31</v>
      </c>
      <c r="N107" s="26">
        <f t="shared" si="3"/>
        <v>30</v>
      </c>
      <c r="O107" s="26">
        <f t="shared" si="3"/>
        <v>31</v>
      </c>
      <c r="P107" s="26">
        <f t="shared" si="3"/>
        <v>30</v>
      </c>
      <c r="Q107" s="26">
        <f t="shared" si="3"/>
        <v>31</v>
      </c>
      <c r="R107" s="26">
        <f t="shared" si="3"/>
        <v>31</v>
      </c>
      <c r="S107" s="26">
        <f t="shared" si="3"/>
        <v>30</v>
      </c>
      <c r="T107" s="26">
        <f t="shared" si="3"/>
        <v>31</v>
      </c>
      <c r="U107" s="26">
        <f t="shared" si="3"/>
        <v>30</v>
      </c>
      <c r="V107" s="26">
        <f t="shared" si="3"/>
        <v>31</v>
      </c>
      <c r="X107" s="13"/>
    </row>
    <row r="108" spans="7:24">
      <c r="G108" s="13"/>
      <c r="I108" s="3" t="str">
        <f>$D$18</f>
        <v xml:space="preserve">Shamrock </v>
      </c>
      <c r="J108" s="27" t="s">
        <v>39</v>
      </c>
      <c r="K108" s="28">
        <f>D9*D11*(D20/35)/D22</f>
        <v>34.891428571428577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X108" s="13"/>
    </row>
    <row r="109" spans="7:24">
      <c r="G109" s="13"/>
      <c r="I109" s="3" t="str">
        <f t="shared" ref="I109:I110" si="4">$D$18</f>
        <v xml:space="preserve">Shamrock </v>
      </c>
      <c r="J109" t="s">
        <v>40</v>
      </c>
      <c r="K109" s="29">
        <f>$K$108*K90</f>
        <v>1081.6342857142859</v>
      </c>
      <c r="L109" s="29">
        <f t="shared" ref="L109:V109" si="5">$K$108*L90</f>
        <v>976.96000000000015</v>
      </c>
      <c r="M109" s="29">
        <f t="shared" si="5"/>
        <v>1081.6342857142859</v>
      </c>
      <c r="N109" s="29">
        <f t="shared" si="5"/>
        <v>1046.7428571428572</v>
      </c>
      <c r="O109" s="29">
        <f t="shared" si="5"/>
        <v>1081.6342857142859</v>
      </c>
      <c r="P109" s="29">
        <f t="shared" si="5"/>
        <v>1046.7428571428572</v>
      </c>
      <c r="Q109" s="29">
        <f t="shared" si="5"/>
        <v>1081.6342857142859</v>
      </c>
      <c r="R109" s="29">
        <f t="shared" si="5"/>
        <v>1081.6342857142859</v>
      </c>
      <c r="S109" s="29">
        <f t="shared" si="5"/>
        <v>1046.7428571428572</v>
      </c>
      <c r="T109" s="29">
        <f t="shared" si="5"/>
        <v>1081.6342857142859</v>
      </c>
      <c r="U109" s="29">
        <f t="shared" si="5"/>
        <v>1046.7428571428572</v>
      </c>
      <c r="V109" s="29">
        <f t="shared" si="5"/>
        <v>1081.6342857142859</v>
      </c>
      <c r="X109" s="13"/>
    </row>
    <row r="110" spans="7:24">
      <c r="G110" s="13"/>
      <c r="I110" s="3" t="str">
        <f t="shared" si="4"/>
        <v xml:space="preserve">Shamrock </v>
      </c>
      <c r="J110" t="s">
        <v>41</v>
      </c>
      <c r="K110" s="28">
        <f>SUM(K109:V109)</f>
        <v>12735.371428571432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X110" s="13"/>
    </row>
    <row r="111" spans="7:24" ht="6" customHeight="1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7:24">
      <c r="G112" s="13"/>
      <c r="X112" s="13"/>
    </row>
    <row r="113" spans="7:24">
      <c r="G113" s="13"/>
      <c r="I113" s="50" t="str">
        <f>D27</f>
        <v>Frienn</v>
      </c>
      <c r="J113" s="50"/>
      <c r="X113" s="13"/>
    </row>
    <row r="114" spans="7:24">
      <c r="G114" s="13"/>
      <c r="I114" s="50"/>
      <c r="J114" s="50"/>
      <c r="X114" s="13"/>
    </row>
    <row r="115" spans="7:24" ht="18">
      <c r="G115" s="13"/>
      <c r="I115" s="31">
        <f>SUM(K100:V100)</f>
        <v>52.142857142857146</v>
      </c>
      <c r="J115" s="32" t="s">
        <v>42</v>
      </c>
      <c r="X115" s="13"/>
    </row>
    <row r="116" spans="7:24">
      <c r="G116" s="13"/>
      <c r="X116" s="13"/>
    </row>
    <row r="117" spans="7:24">
      <c r="G117" s="14"/>
      <c r="I117" s="47" t="str">
        <f>D18</f>
        <v xml:space="preserve">Shamrock </v>
      </c>
      <c r="J117" s="47"/>
      <c r="X117" s="13"/>
    </row>
    <row r="118" spans="7:24">
      <c r="G118" s="14"/>
      <c r="I118" s="47"/>
      <c r="J118" s="47"/>
      <c r="X118" s="13"/>
    </row>
    <row r="119" spans="7:24" ht="15" customHeight="1">
      <c r="G119" s="14"/>
      <c r="I119" s="33">
        <f>SUM(K107:V107)</f>
        <v>365</v>
      </c>
      <c r="J119" s="34" t="s">
        <v>42</v>
      </c>
      <c r="X119" s="13"/>
    </row>
    <row r="120" spans="7:24" ht="15" customHeight="1">
      <c r="G120" s="14"/>
      <c r="X120" s="13"/>
    </row>
    <row r="121" spans="7:24">
      <c r="G121" s="14"/>
      <c r="X121" s="13"/>
    </row>
    <row r="122" spans="7:24" ht="28.8">
      <c r="G122" s="14"/>
      <c r="I122" s="35">
        <f>(I119-I115)/I119</f>
        <v>0.8571428571428571</v>
      </c>
      <c r="J122" s="36" t="s">
        <v>43</v>
      </c>
      <c r="X122" s="13"/>
    </row>
    <row r="123" spans="7:24">
      <c r="G123" s="14"/>
      <c r="X123" s="13"/>
    </row>
    <row r="124" spans="7:24" ht="6" customHeight="1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7:24">
      <c r="G125" s="13"/>
      <c r="X125" s="13"/>
    </row>
    <row r="126" spans="7:24">
      <c r="G126" s="13"/>
      <c r="I126" s="50" t="str">
        <f>D27</f>
        <v>Frienn</v>
      </c>
      <c r="J126" s="50"/>
      <c r="X126" s="13"/>
    </row>
    <row r="127" spans="7:24">
      <c r="G127" s="13"/>
      <c r="I127" s="50"/>
      <c r="J127" s="50"/>
      <c r="X127" s="13"/>
    </row>
    <row r="128" spans="7:24" ht="18">
      <c r="G128" s="13"/>
      <c r="I128" s="37">
        <f>K103</f>
        <v>4121.9649915302089</v>
      </c>
      <c r="J128" s="32" t="s">
        <v>44</v>
      </c>
      <c r="X128" s="13"/>
    </row>
    <row r="129" spans="7:24" ht="18">
      <c r="G129" s="13"/>
      <c r="I129" s="37">
        <f>K101</f>
        <v>11.293054771315642</v>
      </c>
      <c r="J129" s="32" t="s">
        <v>39</v>
      </c>
      <c r="X129" s="13"/>
    </row>
    <row r="130" spans="7:24">
      <c r="G130" s="13"/>
      <c r="X130" s="13"/>
    </row>
    <row r="131" spans="7:24">
      <c r="G131" s="13"/>
      <c r="I131" s="47" t="str">
        <f>D18</f>
        <v xml:space="preserve">Shamrock </v>
      </c>
      <c r="J131" s="47"/>
      <c r="X131" s="13"/>
    </row>
    <row r="132" spans="7:24">
      <c r="G132" s="13"/>
      <c r="I132" s="47"/>
      <c r="J132" s="47"/>
      <c r="X132" s="13"/>
    </row>
    <row r="133" spans="7:24" ht="18">
      <c r="G133" s="13"/>
      <c r="I133" s="40">
        <f>K110</f>
        <v>12735.371428571432</v>
      </c>
      <c r="J133" s="34" t="s">
        <v>44</v>
      </c>
      <c r="X133" s="13"/>
    </row>
    <row r="134" spans="7:24" ht="18">
      <c r="G134" s="13"/>
      <c r="I134" s="40">
        <f>K108</f>
        <v>34.891428571428577</v>
      </c>
      <c r="J134" s="34" t="s">
        <v>39</v>
      </c>
      <c r="X134" s="13"/>
    </row>
    <row r="135" spans="7:24">
      <c r="G135" s="13"/>
      <c r="X135" s="13"/>
    </row>
    <row r="136" spans="7:24">
      <c r="G136" s="13"/>
      <c r="X136" s="13"/>
    </row>
    <row r="137" spans="7:24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7:24" ht="6" customHeight="1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7:24" ht="28.8">
      <c r="G139" s="13"/>
      <c r="I139" s="42" t="s">
        <v>45</v>
      </c>
      <c r="J139" s="42"/>
      <c r="K139" s="43" t="str">
        <f>D7</f>
        <v xml:space="preserve">Trio </v>
      </c>
      <c r="L139" s="43"/>
      <c r="M139" s="43"/>
      <c r="N139" s="43"/>
      <c r="O139" s="43"/>
      <c r="P139" s="43"/>
      <c r="Q139" s="43"/>
      <c r="R139" s="43"/>
      <c r="S139" s="44">
        <f>K110-K103</f>
        <v>8613.4064370412234</v>
      </c>
      <c r="T139" s="44"/>
      <c r="U139" s="44"/>
      <c r="V139" s="44"/>
      <c r="X139" s="13"/>
    </row>
    <row r="140" spans="7:24" ht="6" customHeight="1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39"/>
      <c r="T140" s="39"/>
      <c r="U140" s="39"/>
      <c r="V140" s="39"/>
      <c r="W140" s="13"/>
      <c r="X140" s="13"/>
    </row>
    <row r="141" spans="7:24" ht="28.8">
      <c r="G141" s="13"/>
      <c r="I141" s="42" t="s">
        <v>46</v>
      </c>
      <c r="J141" s="42"/>
      <c r="K141" s="45" t="str">
        <f>D7</f>
        <v xml:space="preserve">Trio </v>
      </c>
      <c r="L141" s="45"/>
      <c r="M141" s="45"/>
      <c r="N141" s="45"/>
      <c r="O141" s="45"/>
      <c r="P141" s="45"/>
      <c r="Q141" s="45"/>
      <c r="R141" s="45"/>
      <c r="S141" s="46">
        <f>S139*D13</f>
        <v>8613.4064370412234</v>
      </c>
      <c r="T141" s="46"/>
      <c r="U141" s="46"/>
      <c r="V141" s="46"/>
      <c r="X141" s="13"/>
    </row>
    <row r="142" spans="7:24">
      <c r="G142" s="13"/>
      <c r="H142" s="13"/>
      <c r="I142" s="41" t="s">
        <v>47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</sheetData>
  <mergeCells count="18">
    <mergeCell ref="I131:J132"/>
    <mergeCell ref="D1:D2"/>
    <mergeCell ref="I94:I95"/>
    <mergeCell ref="I113:J114"/>
    <mergeCell ref="I117:J118"/>
    <mergeCell ref="I126:J127"/>
    <mergeCell ref="H105:J106"/>
    <mergeCell ref="C4:G4"/>
    <mergeCell ref="G91:X91"/>
    <mergeCell ref="I92:V92"/>
    <mergeCell ref="P94:Q94"/>
    <mergeCell ref="P95:Q95"/>
    <mergeCell ref="I139:J139"/>
    <mergeCell ref="K139:R139"/>
    <mergeCell ref="S139:V139"/>
    <mergeCell ref="I141:J141"/>
    <mergeCell ref="K141:R141"/>
    <mergeCell ref="S141:V141"/>
  </mergeCells>
  <dataValidations count="2">
    <dataValidation type="list" allowBlank="1" showInputMessage="1" showErrorMessage="1" sqref="D22" xr:uid="{00000000-0002-0000-0000-000000000000}">
      <formula1>$AB$1:$AB$15</formula1>
    </dataValidation>
    <dataValidation type="list" allowBlank="1" showInputMessage="1" showErrorMessage="1" sqref="D31" xr:uid="{00000000-0002-0000-0000-000001000000}">
      <formula1>$AB$1:$AB$22</formula1>
    </dataValidation>
  </dataValidations>
  <printOptions horizontalCentered="1"/>
  <pageMargins left="0" right="0" top="0" bottom="0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J27" sqref="J27"/>
    </sheetView>
  </sheetViews>
  <sheetFormatPr defaultColWidth="8.77734375" defaultRowHeight="14.4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Perez</dc:creator>
  <cp:lastModifiedBy>Joe Barilla</cp:lastModifiedBy>
  <cp:lastPrinted>2023-07-28T05:54:15Z</cp:lastPrinted>
  <dcterms:created xsi:type="dcterms:W3CDTF">2009-07-31T21:04:00Z</dcterms:created>
  <dcterms:modified xsi:type="dcterms:W3CDTF">2025-02-10T18:13:10Z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6CB0E377625C4F4188839582841178D6</vt:lpwstr>
  </property>
  <property fmtid="{D5CDD505-2E9C-101B-9397-08002B2CF9AE}" pid="3" name="KSOProductBuildVer">
    <vt:lpwstr>1033-11.2.0.11537</vt:lpwstr>
  </property>
</Properties>
</file>